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370" windowHeight="1185"/>
  </bookViews>
  <sheets>
    <sheet name="ЗВІТ ПРО ВИКОН.ФІН.ПЛАНУ" sheetId="1" r:id="rId1"/>
  </sheets>
  <definedNames>
    <definedName name="_xlnm.Print_Area" localSheetId="0">'ЗВІТ ПРО ВИКОН.ФІН.ПЛАНУ'!$A$1:$G$139</definedName>
  </definedNames>
  <calcPr calcId="162913"/>
</workbook>
</file>

<file path=xl/calcChain.xml><?xml version="1.0" encoding="utf-8"?>
<calcChain xmlns="http://schemas.openxmlformats.org/spreadsheetml/2006/main">
  <c r="D106" i="1" l="1"/>
  <c r="D93" i="1"/>
  <c r="E33" i="1" l="1"/>
  <c r="F33" i="1"/>
  <c r="D25" i="1"/>
  <c r="E63" i="1" l="1"/>
  <c r="F31" i="1" l="1"/>
  <c r="E31" i="1"/>
  <c r="F121" i="1" l="1"/>
  <c r="E121" i="1"/>
  <c r="F119" i="1"/>
  <c r="E119" i="1"/>
  <c r="F45" i="1" l="1"/>
  <c r="D115" i="1" l="1"/>
  <c r="F113" i="1" l="1"/>
  <c r="F106" i="1"/>
  <c r="F93" i="1"/>
  <c r="F87" i="1"/>
  <c r="F86" i="1"/>
  <c r="F85" i="1"/>
  <c r="F80" i="1"/>
  <c r="F72" i="1"/>
  <c r="F71" i="1"/>
  <c r="F70" i="1"/>
  <c r="F69" i="1"/>
  <c r="F68" i="1"/>
  <c r="F44" i="1"/>
  <c r="F43" i="1"/>
  <c r="F42" i="1"/>
  <c r="F41" i="1"/>
  <c r="F38" i="1"/>
  <c r="F35" i="1"/>
  <c r="F34" i="1"/>
  <c r="F32" i="1"/>
  <c r="F30" i="1"/>
  <c r="F28" i="1"/>
  <c r="F23" i="1"/>
  <c r="E113" i="1"/>
  <c r="E106" i="1"/>
  <c r="E93" i="1"/>
  <c r="E87" i="1"/>
  <c r="E86" i="1"/>
  <c r="E85" i="1"/>
  <c r="E80" i="1"/>
  <c r="E115" i="1"/>
  <c r="D92" i="1"/>
  <c r="E92" i="1" s="1"/>
  <c r="F92" i="1" l="1"/>
  <c r="F115" i="1"/>
  <c r="E61" i="1"/>
  <c r="F75" i="1" l="1"/>
  <c r="E75" i="1"/>
  <c r="E72" i="1"/>
  <c r="E71" i="1"/>
  <c r="E70" i="1"/>
  <c r="E69" i="1"/>
  <c r="E68" i="1"/>
  <c r="E45" i="1"/>
  <c r="E44" i="1"/>
  <c r="E43" i="1"/>
  <c r="E42" i="1"/>
  <c r="E41" i="1"/>
  <c r="E38" i="1"/>
  <c r="E35" i="1"/>
  <c r="E34" i="1"/>
  <c r="E32" i="1"/>
  <c r="E30" i="1"/>
  <c r="E28" i="1"/>
  <c r="E23" i="1"/>
  <c r="D84" i="1"/>
  <c r="F84" i="1" s="1"/>
  <c r="D73" i="1"/>
  <c r="D48" i="1"/>
  <c r="F25" i="1"/>
  <c r="E48" i="1" l="1"/>
  <c r="F48" i="1"/>
  <c r="E73" i="1"/>
  <c r="F73" i="1"/>
  <c r="D27" i="1"/>
  <c r="E25" i="1"/>
  <c r="E84" i="1"/>
  <c r="D82" i="1"/>
  <c r="F82" i="1" s="1"/>
  <c r="F24" i="1"/>
  <c r="E27" i="1" l="1"/>
  <c r="D57" i="1"/>
  <c r="D55" i="1" s="1"/>
  <c r="D54" i="1"/>
  <c r="D52" i="1" s="1"/>
  <c r="D39" i="1"/>
  <c r="D60" i="1" s="1"/>
  <c r="D58" i="1" s="1"/>
  <c r="F27" i="1"/>
  <c r="E82" i="1"/>
  <c r="D78" i="1"/>
  <c r="F78" i="1" s="1"/>
  <c r="E24" i="1"/>
  <c r="F52" i="1" l="1"/>
  <c r="E52" i="1"/>
  <c r="D64" i="1"/>
  <c r="E64" i="1" s="1"/>
  <c r="F58" i="1"/>
  <c r="E58" i="1"/>
  <c r="F55" i="1"/>
  <c r="E55" i="1"/>
  <c r="F39" i="1"/>
  <c r="E39" i="1"/>
  <c r="E78" i="1"/>
</calcChain>
</file>

<file path=xl/sharedStrings.xml><?xml version="1.0" encoding="utf-8"?>
<sst xmlns="http://schemas.openxmlformats.org/spreadsheetml/2006/main" count="138" uniqueCount="128">
  <si>
    <t>коди</t>
  </si>
  <si>
    <t>Рік</t>
  </si>
  <si>
    <t>за ЄДРПОУ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</si>
  <si>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</si>
  <si>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</si>
  <si>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</si>
  <si>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</si>
  <si>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</si>
  <si>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</si>
  <si>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</si>
  <si>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</si>
  <si>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</si>
  <si>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</si>
  <si>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</si>
  <si>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</si>
  <si>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</si>
  <si>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</si>
  <si>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</si>
  <si>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</si>
  <si>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</si>
  <si>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</si>
  <si>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</si>
  <si>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</si>
  <si>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</si>
  <si>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</si>
  <si>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</si>
  <si>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</si>
  <si>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</si>
  <si>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</si>
  <si>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</si>
  <si>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</si>
  <si>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</si>
  <si>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</si>
  <si>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</si>
  <si>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</si>
  <si>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</si>
  <si>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</si>
  <si>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</si>
  <si>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</si>
  <si>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</si>
  <si>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</si>
  <si>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</si>
  <si>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</si>
  <si>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</si>
  <si>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</si>
  <si>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</si>
  <si>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</si>
  <si>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</si>
  <si>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</si>
  <si>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</si>
  <si>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</si>
  <si>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</si>
  <si>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</si>
  <si>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</si>
  <si>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</si>
  <si>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</si>
  <si>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</si>
  <si>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</si>
  <si>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</si>
  <si>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</si>
  <si>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</si>
  <si>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</si>
  <si>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</si>
  <si>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</si>
  <si>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</si>
  <si>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</si>
  <si>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</si>
  <si>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</si>
  <si>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</si>
  <si>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</si>
  <si>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</si>
  <si>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</si>
  <si>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</si>
  <si>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</si>
  <si>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</si>
  <si>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</si>
  <si>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</si>
  <si>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</si>
  <si>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</si>
  <si>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</si>
  <si>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</si>
  <si>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</si>
  <si>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</si>
  <si>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</si>
  <si>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</si>
  <si>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</si>
  <si>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</si>
  <si>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</si>
  <si>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</si>
  <si>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</si>
  <si>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</si>
  <si>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</si>
  <si>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</si>
  <si>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</si>
  <si>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</si>
  <si>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</si>
  <si>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</si>
  <si>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</si>
  <si>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</si>
  <si>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</si>
  <si>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</si>
  <si>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</si>
  <si>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інші  всього, з них</t>
  </si>
  <si>
    <t>рентна плата</t>
  </si>
  <si>
    <t>плата за землю</t>
  </si>
  <si>
    <t>екологічний збір</t>
  </si>
  <si>
    <t>(квартал,рік)</t>
  </si>
  <si>
    <t>35.30</t>
  </si>
  <si>
    <t>А.А. Гавриш</t>
  </si>
  <si>
    <t>О.І. Ворона</t>
  </si>
  <si>
    <t xml:space="preserve">Підприємство       </t>
  </si>
  <si>
    <t xml:space="preserve"> КП "Прилукитепловодопостачання"</t>
  </si>
  <si>
    <t>Прилуцька міська рада</t>
  </si>
  <si>
    <t xml:space="preserve">Галузь:  </t>
  </si>
  <si>
    <t>тепло-,  водопостачання та водовідведення</t>
  </si>
  <si>
    <t>Постачання пари, гарячої води та кондиційного повітря</t>
  </si>
  <si>
    <t xml:space="preserve">Місцезнаходження  </t>
  </si>
  <si>
    <t>17500 вул. Садова, буд.104, м. Прилуки Чернігівської області</t>
  </si>
  <si>
    <t>04637 3-39-36</t>
  </si>
  <si>
    <t xml:space="preserve">Орган управління        </t>
  </si>
  <si>
    <t xml:space="preserve">Вид економічної діяльності      </t>
  </si>
  <si>
    <t xml:space="preserve">Телефон       </t>
  </si>
  <si>
    <t xml:space="preserve">Прізвище та ініціали керівника      </t>
  </si>
  <si>
    <t>одержані гранти та субсидії  (штрафи відсотки)</t>
  </si>
  <si>
    <t>____  _____________ 2023 року № _____</t>
  </si>
  <si>
    <t xml:space="preserve">  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</si>
  <si>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І півріччя 2023 року</t>
    </r>
  </si>
  <si>
    <t>В.Г. Мазуренко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</si>
</sst>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/>
    <xf numFmtId="0" fontId="7" fillId="0" borderId="0" xfId="0" applyFont="1"/>
    <xf numFmtId="0" fontId="8" fillId="0" borderId="0" xfId="0" applyFont="1"/>
    <xf numFmtId="0" fontId="8" fillId="0" borderId="2" xfId="0" applyFont="1" applyBorder="1"/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view="pageBreakPreview" topLeftCell="A114" zoomScaleNormal="100" zoomScaleSheetLayoutView="100" workbookViewId="0">
      <selection activeCell="D26" sqref="D26"/>
    </sheetView>
  </sheetViews>
  <sheetFormatPr defaultRowHeight="15" x14ac:dyDescent="0.25"/>
  <cols>
    <col min="1" max="1" width="67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8.75" x14ac:dyDescent="0.25">
      <c r="E1" s="70" t="s">
        <v>95</v>
      </c>
      <c r="F1" s="70"/>
      <c r="G1" s="16"/>
    </row>
    <row r="2" spans="1:9" ht="18.75" x14ac:dyDescent="0.25">
      <c r="E2" s="71" t="s">
        <v>96</v>
      </c>
      <c r="F2" s="71"/>
      <c r="G2" s="71"/>
    </row>
    <row r="3" spans="1:9" ht="18.75" x14ac:dyDescent="0.25">
      <c r="E3" s="72" t="s">
        <v>124</v>
      </c>
      <c r="F3" s="72"/>
      <c r="G3" s="72"/>
    </row>
    <row r="4" spans="1:9" ht="15.75" x14ac:dyDescent="0.25">
      <c r="A4" s="2"/>
      <c r="H4" s="32"/>
      <c r="I4" s="32"/>
    </row>
    <row r="5" spans="1:9" ht="19.5" customHeight="1" x14ac:dyDescent="0.25">
      <c r="A5" s="37" t="s">
        <v>110</v>
      </c>
      <c r="B5" s="55" t="s">
        <v>111</v>
      </c>
      <c r="C5" s="55"/>
      <c r="D5" s="55"/>
      <c r="E5" s="35"/>
      <c r="F5" s="8"/>
      <c r="G5" s="28" t="s">
        <v>0</v>
      </c>
      <c r="H5" s="32"/>
      <c r="I5" s="32"/>
    </row>
    <row r="6" spans="1:9" ht="15.75" x14ac:dyDescent="0.25">
      <c r="A6" s="36" t="s">
        <v>119</v>
      </c>
      <c r="B6" s="54" t="s">
        <v>112</v>
      </c>
      <c r="C6" s="54"/>
      <c r="D6" s="54"/>
      <c r="E6" s="34"/>
      <c r="F6" s="8" t="s">
        <v>1</v>
      </c>
      <c r="G6" s="28">
        <v>2023</v>
      </c>
      <c r="H6" s="5"/>
      <c r="I6" s="32"/>
    </row>
    <row r="7" spans="1:9" ht="20.25" customHeight="1" x14ac:dyDescent="0.25">
      <c r="A7" s="36" t="s">
        <v>113</v>
      </c>
      <c r="B7" s="54" t="s">
        <v>114</v>
      </c>
      <c r="C7" s="54"/>
      <c r="D7" s="54"/>
      <c r="E7" s="34"/>
      <c r="F7" s="8" t="s">
        <v>2</v>
      </c>
      <c r="G7" s="27">
        <v>32863684</v>
      </c>
      <c r="H7" s="5"/>
      <c r="I7" s="32"/>
    </row>
    <row r="8" spans="1:9" ht="30" customHeight="1" x14ac:dyDescent="0.25">
      <c r="A8" s="36" t="s">
        <v>120</v>
      </c>
      <c r="B8" s="54" t="s">
        <v>115</v>
      </c>
      <c r="C8" s="54"/>
      <c r="D8" s="54"/>
      <c r="E8" s="34"/>
      <c r="F8" s="8" t="s">
        <v>3</v>
      </c>
      <c r="G8" s="27"/>
      <c r="H8" s="33"/>
      <c r="I8" s="32"/>
    </row>
    <row r="9" spans="1:9" ht="15.75" customHeight="1" x14ac:dyDescent="0.25">
      <c r="A9" s="36" t="s">
        <v>116</v>
      </c>
      <c r="B9" s="54" t="s">
        <v>117</v>
      </c>
      <c r="C9" s="54"/>
      <c r="D9" s="54"/>
      <c r="E9" s="34"/>
      <c r="F9" s="8" t="s">
        <v>4</v>
      </c>
      <c r="G9" s="27"/>
      <c r="H9" s="33"/>
      <c r="I9" s="32"/>
    </row>
    <row r="10" spans="1:9" ht="18.75" customHeight="1" x14ac:dyDescent="0.25">
      <c r="A10" s="36" t="s">
        <v>121</v>
      </c>
      <c r="B10" s="54" t="s">
        <v>118</v>
      </c>
      <c r="C10" s="54"/>
      <c r="D10" s="54"/>
      <c r="E10" s="34"/>
      <c r="F10" s="8" t="s">
        <v>5</v>
      </c>
      <c r="G10" s="28" t="s">
        <v>107</v>
      </c>
      <c r="H10" s="5"/>
      <c r="I10" s="32"/>
    </row>
    <row r="11" spans="1:9" ht="17.25" customHeight="1" x14ac:dyDescent="0.25">
      <c r="A11" s="36" t="s">
        <v>122</v>
      </c>
      <c r="B11" s="54" t="s">
        <v>108</v>
      </c>
      <c r="C11" s="54"/>
      <c r="D11" s="34"/>
      <c r="E11" s="34"/>
    </row>
    <row r="12" spans="1:9" ht="15.75" x14ac:dyDescent="0.25">
      <c r="A12" s="1"/>
    </row>
    <row r="13" spans="1:9" ht="15.75" x14ac:dyDescent="0.25">
      <c r="A13" s="79" t="s">
        <v>94</v>
      </c>
      <c r="B13" s="79"/>
      <c r="C13" s="79"/>
      <c r="D13" s="79"/>
      <c r="E13" s="79"/>
      <c r="F13" s="79"/>
    </row>
    <row r="14" spans="1:9" ht="15.75" x14ac:dyDescent="0.25">
      <c r="A14" s="41"/>
      <c r="B14" s="41"/>
      <c r="C14" s="43" t="s">
        <v>126</v>
      </c>
      <c r="D14" s="43"/>
      <c r="E14" s="41"/>
      <c r="F14" s="41"/>
    </row>
    <row r="15" spans="1:9" x14ac:dyDescent="0.25">
      <c r="C15" s="44" t="s">
        <v>106</v>
      </c>
      <c r="D15" s="44"/>
    </row>
    <row r="16" spans="1:9" ht="15.75" x14ac:dyDescent="0.25">
      <c r="A16" s="79" t="s">
        <v>6</v>
      </c>
      <c r="B16" s="79"/>
      <c r="C16" s="79"/>
      <c r="D16" s="79"/>
      <c r="E16" s="79"/>
    </row>
    <row r="17" spans="1:6" ht="15.75" x14ac:dyDescent="0.25">
      <c r="A17" s="1" t="s">
        <v>7</v>
      </c>
    </row>
    <row r="18" spans="1:6" ht="15.75" x14ac:dyDescent="0.25">
      <c r="A18" s="1"/>
    </row>
    <row r="19" spans="1:6" ht="47.25" x14ac:dyDescent="0.25">
      <c r="A19" s="8"/>
      <c r="B19" s="28" t="s">
        <v>92</v>
      </c>
      <c r="C19" s="28" t="s">
        <v>89</v>
      </c>
      <c r="D19" s="28" t="s">
        <v>90</v>
      </c>
      <c r="E19" s="28" t="s">
        <v>91</v>
      </c>
      <c r="F19" s="10" t="s">
        <v>93</v>
      </c>
    </row>
    <row r="20" spans="1:6" ht="15.75" x14ac:dyDescent="0.2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</row>
    <row r="21" spans="1:6" ht="15.75" x14ac:dyDescent="0.25">
      <c r="A21" s="83" t="s">
        <v>8</v>
      </c>
      <c r="B21" s="84"/>
      <c r="C21" s="84"/>
      <c r="D21" s="84"/>
      <c r="E21" s="84"/>
      <c r="F21" s="84"/>
    </row>
    <row r="22" spans="1:6" ht="15.75" x14ac:dyDescent="0.25">
      <c r="A22" s="7" t="s">
        <v>9</v>
      </c>
      <c r="B22" s="8"/>
      <c r="C22" s="24"/>
      <c r="D22" s="24"/>
      <c r="E22" s="8"/>
      <c r="F22" s="8"/>
    </row>
    <row r="23" spans="1:6" ht="25.5" customHeight="1" x14ac:dyDescent="0.25">
      <c r="A23" s="8" t="s">
        <v>10</v>
      </c>
      <c r="B23" s="10">
        <v>10</v>
      </c>
      <c r="C23" s="47">
        <v>107023.48068162001</v>
      </c>
      <c r="D23" s="47">
        <v>104171</v>
      </c>
      <c r="E23" s="22">
        <f>D23-C23</f>
        <v>-2852.4806816200144</v>
      </c>
      <c r="F23" s="25">
        <f>D23/C23*100</f>
        <v>97.334715089200145</v>
      </c>
    </row>
    <row r="24" spans="1:6" ht="15.75" x14ac:dyDescent="0.25">
      <c r="A24" s="8" t="s">
        <v>11</v>
      </c>
      <c r="B24" s="10">
        <v>11</v>
      </c>
      <c r="C24" s="47">
        <v>29935.560647859995</v>
      </c>
      <c r="D24" s="49">
        <v>28473</v>
      </c>
      <c r="E24" s="22">
        <f t="shared" ref="E24:E25" si="0">D24-C24</f>
        <v>-1462.5606478599948</v>
      </c>
      <c r="F24" s="25">
        <f t="shared" ref="F24:F25" si="1">D24/C24*100</f>
        <v>95.114303469828116</v>
      </c>
    </row>
    <row r="25" spans="1:6" ht="15.75" x14ac:dyDescent="0.25">
      <c r="A25" s="8" t="s">
        <v>12</v>
      </c>
      <c r="B25" s="10">
        <v>20</v>
      </c>
      <c r="C25" s="47">
        <v>17837.246780270001</v>
      </c>
      <c r="D25" s="47">
        <f>D23/6</f>
        <v>17361.833333333332</v>
      </c>
      <c r="E25" s="22">
        <f t="shared" si="0"/>
        <v>-475.41344693666906</v>
      </c>
      <c r="F25" s="25">
        <f t="shared" si="1"/>
        <v>97.334715089200145</v>
      </c>
    </row>
    <row r="26" spans="1:6" ht="15.75" x14ac:dyDescent="0.25">
      <c r="A26" s="8" t="s">
        <v>13</v>
      </c>
      <c r="B26" s="10">
        <v>30</v>
      </c>
      <c r="C26" s="47">
        <v>0</v>
      </c>
      <c r="D26" s="23">
        <v>0</v>
      </c>
      <c r="E26" s="8"/>
      <c r="F26" s="8"/>
    </row>
    <row r="27" spans="1:6" ht="38.25" customHeight="1" x14ac:dyDescent="0.25">
      <c r="A27" s="7" t="s">
        <v>14</v>
      </c>
      <c r="B27" s="9">
        <v>40</v>
      </c>
      <c r="C27" s="47">
        <v>89186.233901350017</v>
      </c>
      <c r="D27" s="47">
        <f>D23-D25</f>
        <v>86809.166666666672</v>
      </c>
      <c r="E27" s="22">
        <f t="shared" ref="E27:E28" si="2">D27-C27</f>
        <v>-2377.0672346833453</v>
      </c>
      <c r="F27" s="25">
        <f t="shared" ref="F27:F28" si="3">D27/C27*100</f>
        <v>97.334715089200159</v>
      </c>
    </row>
    <row r="28" spans="1:6" ht="15.75" x14ac:dyDescent="0.25">
      <c r="A28" s="8" t="s">
        <v>15</v>
      </c>
      <c r="B28" s="10">
        <v>50</v>
      </c>
      <c r="C28" s="47">
        <v>22779.5</v>
      </c>
      <c r="D28" s="23">
        <v>851</v>
      </c>
      <c r="E28" s="22">
        <f t="shared" si="2"/>
        <v>-21928.5</v>
      </c>
      <c r="F28" s="25">
        <f t="shared" si="3"/>
        <v>3.7358150969073072</v>
      </c>
    </row>
    <row r="29" spans="1:6" ht="15.75" x14ac:dyDescent="0.25">
      <c r="A29" s="8" t="s">
        <v>16</v>
      </c>
      <c r="B29" s="10"/>
      <c r="C29" s="47">
        <v>0</v>
      </c>
      <c r="D29" s="24"/>
      <c r="E29" s="8"/>
      <c r="F29" s="8"/>
    </row>
    <row r="30" spans="1:6" ht="22.5" customHeight="1" x14ac:dyDescent="0.25">
      <c r="A30" s="8" t="s">
        <v>17</v>
      </c>
      <c r="B30" s="10">
        <v>51</v>
      </c>
      <c r="C30" s="47">
        <v>105.5</v>
      </c>
      <c r="D30" s="47">
        <v>143</v>
      </c>
      <c r="E30" s="22">
        <f>D30-C30</f>
        <v>37.5</v>
      </c>
      <c r="F30" s="25">
        <f>D30/C30*100</f>
        <v>135.54502369668248</v>
      </c>
    </row>
    <row r="31" spans="1:6" ht="15.75" x14ac:dyDescent="0.25">
      <c r="A31" s="8" t="s">
        <v>123</v>
      </c>
      <c r="B31" s="10">
        <v>52</v>
      </c>
      <c r="C31" s="47">
        <v>22000</v>
      </c>
      <c r="D31" s="23">
        <v>478</v>
      </c>
      <c r="E31" s="22">
        <f>D31-C31</f>
        <v>-21522</v>
      </c>
      <c r="F31" s="25">
        <f>D31/C31*100</f>
        <v>2.1727272727272728</v>
      </c>
    </row>
    <row r="32" spans="1:6" ht="22.5" customHeight="1" x14ac:dyDescent="0.25">
      <c r="A32" s="8" t="s">
        <v>18</v>
      </c>
      <c r="B32" s="10">
        <v>53</v>
      </c>
      <c r="C32" s="47">
        <v>4</v>
      </c>
      <c r="D32" s="23">
        <v>1</v>
      </c>
      <c r="E32" s="22">
        <f>D32-C32</f>
        <v>-3</v>
      </c>
      <c r="F32" s="25">
        <f>D32/C32*100</f>
        <v>25</v>
      </c>
    </row>
    <row r="33" spans="1:6" ht="15.75" x14ac:dyDescent="0.25">
      <c r="A33" s="8" t="s">
        <v>19</v>
      </c>
      <c r="B33" s="10">
        <v>60</v>
      </c>
      <c r="C33" s="47">
        <v>0</v>
      </c>
      <c r="D33" s="23">
        <v>0</v>
      </c>
      <c r="E33" s="46">
        <f>D33-C33</f>
        <v>0</v>
      </c>
      <c r="F33" s="8" t="e">
        <f>D33/C33*100</f>
        <v>#DIV/0!</v>
      </c>
    </row>
    <row r="34" spans="1:6" ht="15.75" x14ac:dyDescent="0.25">
      <c r="A34" s="8" t="s">
        <v>20</v>
      </c>
      <c r="B34" s="10">
        <v>70</v>
      </c>
      <c r="C34" s="47">
        <v>0</v>
      </c>
      <c r="D34" s="23">
        <v>0</v>
      </c>
      <c r="E34" s="22">
        <f t="shared" ref="E34:E35" si="4">D34-C34</f>
        <v>0</v>
      </c>
      <c r="F34" s="25" t="e">
        <f t="shared" ref="F34:F35" si="5">D34/C34*100</f>
        <v>#DIV/0!</v>
      </c>
    </row>
    <row r="35" spans="1:6" ht="15.75" x14ac:dyDescent="0.25">
      <c r="A35" s="8" t="s">
        <v>21</v>
      </c>
      <c r="B35" s="10">
        <v>80</v>
      </c>
      <c r="C35" s="47">
        <v>580</v>
      </c>
      <c r="D35" s="23">
        <v>779</v>
      </c>
      <c r="E35" s="22">
        <f t="shared" si="4"/>
        <v>199</v>
      </c>
      <c r="F35" s="22">
        <f t="shared" si="5"/>
        <v>134.31034482758622</v>
      </c>
    </row>
    <row r="36" spans="1:6" ht="15.75" x14ac:dyDescent="0.25">
      <c r="A36" s="8" t="s">
        <v>22</v>
      </c>
      <c r="B36" s="10"/>
      <c r="C36" s="47">
        <v>0</v>
      </c>
      <c r="D36" s="24"/>
      <c r="E36" s="8"/>
      <c r="F36" s="8"/>
    </row>
    <row r="37" spans="1:6" ht="18.75" customHeight="1" x14ac:dyDescent="0.25">
      <c r="A37" s="8" t="s">
        <v>23</v>
      </c>
      <c r="B37" s="10">
        <v>81</v>
      </c>
      <c r="C37" s="47">
        <v>0</v>
      </c>
      <c r="D37" s="24"/>
      <c r="E37" s="8"/>
      <c r="F37" s="8"/>
    </row>
    <row r="38" spans="1:6" ht="21.75" customHeight="1" x14ac:dyDescent="0.25">
      <c r="A38" s="8" t="s">
        <v>24</v>
      </c>
      <c r="B38" s="10">
        <v>82</v>
      </c>
      <c r="C38" s="47">
        <v>580</v>
      </c>
      <c r="D38" s="47">
        <v>779</v>
      </c>
      <c r="E38" s="22">
        <f t="shared" ref="E38:E39" si="6">D38-C38</f>
        <v>199</v>
      </c>
      <c r="F38" s="22">
        <f t="shared" ref="F38:F45" si="7">D38/C38*100</f>
        <v>134.31034482758622</v>
      </c>
    </row>
    <row r="39" spans="1:6" ht="15.75" x14ac:dyDescent="0.25">
      <c r="A39" s="7" t="s">
        <v>25</v>
      </c>
      <c r="B39" s="9">
        <v>90</v>
      </c>
      <c r="C39" s="47">
        <v>112545.73390135002</v>
      </c>
      <c r="D39" s="50">
        <f>D27+D28+D34+D35</f>
        <v>88439.166666666672</v>
      </c>
      <c r="E39" s="21">
        <f t="shared" si="6"/>
        <v>-24106.567234683345</v>
      </c>
      <c r="F39" s="21">
        <f t="shared" si="7"/>
        <v>78.580647707345761</v>
      </c>
    </row>
    <row r="40" spans="1:6" ht="15.75" x14ac:dyDescent="0.25">
      <c r="A40" s="7" t="s">
        <v>26</v>
      </c>
      <c r="B40" s="10"/>
      <c r="C40" s="47">
        <v>0</v>
      </c>
      <c r="D40" s="24"/>
      <c r="E40" s="8"/>
      <c r="F40" s="8"/>
    </row>
    <row r="41" spans="1:6" ht="18.75" customHeight="1" x14ac:dyDescent="0.25">
      <c r="A41" s="8" t="s">
        <v>27</v>
      </c>
      <c r="B41" s="10">
        <v>100</v>
      </c>
      <c r="C41" s="47">
        <v>107320.07061017014</v>
      </c>
      <c r="D41" s="23">
        <v>92938</v>
      </c>
      <c r="E41" s="22">
        <f t="shared" ref="E41:E45" si="8">D41-C41</f>
        <v>-14382.070610170136</v>
      </c>
      <c r="F41" s="22">
        <f t="shared" si="7"/>
        <v>86.598899415178707</v>
      </c>
    </row>
    <row r="42" spans="1:6" ht="15.75" x14ac:dyDescent="0.25">
      <c r="A42" s="8" t="s">
        <v>28</v>
      </c>
      <c r="B42" s="10">
        <v>110</v>
      </c>
      <c r="C42" s="47">
        <v>3421.2735383883746</v>
      </c>
      <c r="D42" s="23">
        <v>3865</v>
      </c>
      <c r="E42" s="22">
        <f t="shared" si="8"/>
        <v>443.72646161162538</v>
      </c>
      <c r="F42" s="22">
        <f t="shared" si="7"/>
        <v>112.9696283162628</v>
      </c>
    </row>
    <row r="43" spans="1:6" ht="15" customHeight="1" x14ac:dyDescent="0.25">
      <c r="A43" s="12" t="s">
        <v>29</v>
      </c>
      <c r="B43" s="26">
        <v>120</v>
      </c>
      <c r="C43" s="47">
        <v>482.71267981987393</v>
      </c>
      <c r="D43" s="48">
        <v>567</v>
      </c>
      <c r="E43" s="22">
        <f t="shared" si="8"/>
        <v>84.287320180126073</v>
      </c>
      <c r="F43" s="22">
        <f t="shared" si="7"/>
        <v>117.46117798512734</v>
      </c>
    </row>
    <row r="44" spans="1:6" ht="15.75" x14ac:dyDescent="0.25">
      <c r="A44" s="8" t="s">
        <v>30</v>
      </c>
      <c r="B44" s="10">
        <v>130</v>
      </c>
      <c r="C44" s="47">
        <v>420</v>
      </c>
      <c r="D44" s="23">
        <v>495</v>
      </c>
      <c r="E44" s="22">
        <f t="shared" si="8"/>
        <v>75</v>
      </c>
      <c r="F44" s="22">
        <f t="shared" si="7"/>
        <v>117.85714285714286</v>
      </c>
    </row>
    <row r="45" spans="1:6" ht="15.75" x14ac:dyDescent="0.25">
      <c r="A45" s="8" t="s">
        <v>31</v>
      </c>
      <c r="B45" s="10">
        <v>140</v>
      </c>
      <c r="C45" s="47">
        <v>5</v>
      </c>
      <c r="D45" s="23">
        <v>0</v>
      </c>
      <c r="E45" s="22">
        <f t="shared" si="8"/>
        <v>-5</v>
      </c>
      <c r="F45" s="22">
        <f t="shared" si="7"/>
        <v>0</v>
      </c>
    </row>
    <row r="46" spans="1:6" ht="15.75" x14ac:dyDescent="0.25">
      <c r="A46" s="8" t="s">
        <v>32</v>
      </c>
      <c r="B46" s="10">
        <v>150</v>
      </c>
      <c r="C46" s="47">
        <v>0</v>
      </c>
      <c r="D46" s="23">
        <v>0</v>
      </c>
      <c r="E46" s="8"/>
      <c r="F46" s="8"/>
    </row>
    <row r="47" spans="1:6" ht="15.75" x14ac:dyDescent="0.25">
      <c r="A47" s="8" t="s">
        <v>33</v>
      </c>
      <c r="B47" s="10">
        <v>160</v>
      </c>
      <c r="C47" s="47">
        <v>0</v>
      </c>
      <c r="D47" s="23">
        <v>0</v>
      </c>
      <c r="E47" s="8"/>
      <c r="F47" s="8"/>
    </row>
    <row r="48" spans="1:6" ht="15.75" x14ac:dyDescent="0.25">
      <c r="A48" s="7" t="s">
        <v>34</v>
      </c>
      <c r="B48" s="9">
        <v>170</v>
      </c>
      <c r="C48" s="47">
        <v>111649.05682837837</v>
      </c>
      <c r="D48" s="51">
        <f>SUM(D41:D47)</f>
        <v>97865</v>
      </c>
      <c r="E48" s="21">
        <f t="shared" ref="E48" si="9">D48-C48</f>
        <v>-13784.056828378365</v>
      </c>
      <c r="F48" s="21">
        <f t="shared" ref="F48" si="10">D48/C48*100</f>
        <v>87.654121566323155</v>
      </c>
    </row>
    <row r="49" spans="1:6" ht="15" customHeight="1" x14ac:dyDescent="0.25">
      <c r="A49" s="78" t="s">
        <v>35</v>
      </c>
      <c r="B49" s="62"/>
      <c r="C49" s="63"/>
      <c r="D49" s="85"/>
      <c r="E49" s="68"/>
      <c r="F49" s="68"/>
    </row>
    <row r="50" spans="1:6" ht="11.25" customHeight="1" x14ac:dyDescent="0.25">
      <c r="A50" s="78"/>
      <c r="B50" s="62"/>
      <c r="C50" s="65"/>
      <c r="D50" s="85"/>
      <c r="E50" s="68"/>
      <c r="F50" s="68"/>
    </row>
    <row r="51" spans="1:6" ht="15" hidden="1" customHeight="1" x14ac:dyDescent="0.25">
      <c r="A51" s="78"/>
      <c r="B51" s="62"/>
      <c r="C51" s="47">
        <v>0</v>
      </c>
      <c r="D51" s="85"/>
      <c r="E51" s="68"/>
      <c r="F51" s="68"/>
    </row>
    <row r="52" spans="1:6" ht="15.75" x14ac:dyDescent="0.25">
      <c r="A52" s="8" t="s">
        <v>36</v>
      </c>
      <c r="B52" s="10">
        <v>180</v>
      </c>
      <c r="C52" s="47">
        <v>-18133.836708820119</v>
      </c>
      <c r="D52" s="47">
        <f>D54</f>
        <v>-6128.8333333333285</v>
      </c>
      <c r="E52" s="22">
        <f t="shared" ref="E52" si="11">D52-C52</f>
        <v>12005.003375486791</v>
      </c>
      <c r="F52" s="22">
        <f t="shared" ref="F52" si="12">D52/C52*100</f>
        <v>33.79777501995661</v>
      </c>
    </row>
    <row r="53" spans="1:6" ht="15.75" x14ac:dyDescent="0.25">
      <c r="A53" s="8" t="s">
        <v>37</v>
      </c>
      <c r="B53" s="10">
        <v>181</v>
      </c>
      <c r="C53" s="47">
        <v>0</v>
      </c>
      <c r="D53" s="23"/>
      <c r="E53" s="22"/>
      <c r="F53" s="22"/>
    </row>
    <row r="54" spans="1:6" ht="15.75" x14ac:dyDescent="0.25">
      <c r="A54" s="8" t="s">
        <v>38</v>
      </c>
      <c r="B54" s="10">
        <v>182</v>
      </c>
      <c r="C54" s="47">
        <v>-18133.836708820119</v>
      </c>
      <c r="D54" s="47">
        <f>D27-D41</f>
        <v>-6128.8333333333285</v>
      </c>
      <c r="E54" s="8"/>
      <c r="F54" s="8"/>
    </row>
    <row r="55" spans="1:6" ht="19.5" customHeight="1" x14ac:dyDescent="0.25">
      <c r="A55" s="8" t="s">
        <v>39</v>
      </c>
      <c r="B55" s="10">
        <v>190</v>
      </c>
      <c r="C55" s="47">
        <v>321.67707297163179</v>
      </c>
      <c r="D55" s="47">
        <f>D57</f>
        <v>-10204.833333333328</v>
      </c>
      <c r="E55" s="22">
        <f t="shared" ref="E55" si="13">D55-C55</f>
        <v>-10526.51040630496</v>
      </c>
      <c r="F55" s="22">
        <f t="shared" ref="F55" si="14">D55/C55*100</f>
        <v>-3172.3844161667307</v>
      </c>
    </row>
    <row r="56" spans="1:6" ht="15.75" x14ac:dyDescent="0.25">
      <c r="A56" s="8" t="s">
        <v>40</v>
      </c>
      <c r="B56" s="10">
        <v>191</v>
      </c>
      <c r="C56" s="47">
        <v>786.30633079797678</v>
      </c>
      <c r="D56" s="23"/>
      <c r="E56" s="8"/>
      <c r="F56" s="8"/>
    </row>
    <row r="57" spans="1:6" ht="15.75" x14ac:dyDescent="0.25">
      <c r="A57" s="8" t="s">
        <v>41</v>
      </c>
      <c r="B57" s="10">
        <v>192</v>
      </c>
      <c r="C57" s="47">
        <v>-464.629257826345</v>
      </c>
      <c r="D57" s="47">
        <f>D27+D28-D48</f>
        <v>-10204.833333333328</v>
      </c>
      <c r="E57" s="8"/>
      <c r="F57" s="8"/>
    </row>
    <row r="58" spans="1:6" ht="21.75" customHeight="1" x14ac:dyDescent="0.25">
      <c r="A58" s="8" t="s">
        <v>42</v>
      </c>
      <c r="B58" s="10">
        <v>200</v>
      </c>
      <c r="C58" s="47">
        <v>896.6770729716319</v>
      </c>
      <c r="D58" s="50">
        <f>D60</f>
        <v>-9425.8333333333285</v>
      </c>
      <c r="E58" s="21">
        <f t="shared" ref="E58" si="15">D58-C58</f>
        <v>-10322.51040630496</v>
      </c>
      <c r="F58" s="21">
        <f t="shared" ref="F58" si="16">D58/C58*100</f>
        <v>-1051.1959787368771</v>
      </c>
    </row>
    <row r="59" spans="1:6" ht="15.75" x14ac:dyDescent="0.25">
      <c r="A59" s="8" t="s">
        <v>37</v>
      </c>
      <c r="B59" s="10">
        <v>201</v>
      </c>
      <c r="C59" s="47">
        <v>1073.8063307979769</v>
      </c>
      <c r="D59" s="23"/>
      <c r="E59" s="8"/>
      <c r="F59" s="8"/>
    </row>
    <row r="60" spans="1:6" ht="15.75" x14ac:dyDescent="0.25">
      <c r="A60" s="8" t="s">
        <v>38</v>
      </c>
      <c r="B60" s="10">
        <v>202</v>
      </c>
      <c r="C60" s="47">
        <v>-177.129257826345</v>
      </c>
      <c r="D60" s="47">
        <f>D39-D48</f>
        <v>-9425.8333333333285</v>
      </c>
      <c r="E60" s="22"/>
      <c r="F60" s="8"/>
    </row>
    <row r="61" spans="1:6" ht="15.75" x14ac:dyDescent="0.25">
      <c r="A61" s="8" t="s">
        <v>43</v>
      </c>
      <c r="B61" s="10">
        <v>210</v>
      </c>
      <c r="C61" s="47">
        <v>0</v>
      </c>
      <c r="D61" s="23">
        <v>0</v>
      </c>
      <c r="E61" s="22">
        <f>D61-C61</f>
        <v>0</v>
      </c>
      <c r="F61" s="8"/>
    </row>
    <row r="62" spans="1:6" ht="15.75" x14ac:dyDescent="0.25">
      <c r="A62" s="8" t="s">
        <v>44</v>
      </c>
      <c r="B62" s="10">
        <v>220</v>
      </c>
      <c r="C62" s="47">
        <v>0</v>
      </c>
      <c r="D62" s="24"/>
      <c r="E62" s="8"/>
      <c r="F62" s="8"/>
    </row>
    <row r="63" spans="1:6" ht="15.75" x14ac:dyDescent="0.25">
      <c r="A63" s="8" t="s">
        <v>40</v>
      </c>
      <c r="B63" s="10">
        <v>221</v>
      </c>
      <c r="C63" s="47">
        <v>896.6770729716319</v>
      </c>
      <c r="D63" s="52"/>
      <c r="E63" s="22">
        <f>D63-C63</f>
        <v>-896.6770729716319</v>
      </c>
      <c r="F63" s="8"/>
    </row>
    <row r="64" spans="1:6" ht="15.75" x14ac:dyDescent="0.25">
      <c r="A64" s="8" t="s">
        <v>41</v>
      </c>
      <c r="B64" s="10">
        <v>222</v>
      </c>
      <c r="C64" s="47">
        <v>0</v>
      </c>
      <c r="D64" s="47">
        <f>D58-D61</f>
        <v>-9425.8333333333285</v>
      </c>
      <c r="E64" s="22">
        <f>D64-C64</f>
        <v>-9425.8333333333285</v>
      </c>
      <c r="F64" s="8"/>
    </row>
    <row r="65" spans="1:6" ht="21" customHeight="1" x14ac:dyDescent="0.25">
      <c r="A65" s="8" t="s">
        <v>45</v>
      </c>
      <c r="B65" s="10">
        <v>230</v>
      </c>
      <c r="C65" s="47">
        <v>0</v>
      </c>
      <c r="D65" s="24"/>
      <c r="E65" s="8"/>
      <c r="F65" s="8"/>
    </row>
    <row r="66" spans="1:6" ht="15.75" x14ac:dyDescent="0.25">
      <c r="A66" s="73"/>
      <c r="B66" s="74"/>
      <c r="C66" s="74"/>
      <c r="D66" s="74"/>
      <c r="E66" s="74"/>
      <c r="F66" s="74"/>
    </row>
    <row r="67" spans="1:6" ht="15.75" x14ac:dyDescent="0.25">
      <c r="A67" s="75" t="s">
        <v>46</v>
      </c>
      <c r="B67" s="76"/>
      <c r="C67" s="76"/>
      <c r="D67" s="76"/>
      <c r="E67" s="76"/>
      <c r="F67" s="76"/>
    </row>
    <row r="68" spans="1:6" ht="15.75" x14ac:dyDescent="0.25">
      <c r="A68" s="8" t="s">
        <v>47</v>
      </c>
      <c r="B68" s="10">
        <v>240</v>
      </c>
      <c r="C68" s="47">
        <v>81101.080744059276</v>
      </c>
      <c r="D68" s="14">
        <v>64589</v>
      </c>
      <c r="E68" s="22">
        <f t="shared" ref="E68:E75" si="17">D68-C68</f>
        <v>-16512.080744059276</v>
      </c>
      <c r="F68" s="22">
        <f t="shared" ref="F68:F73" si="18">D68/C68*100</f>
        <v>79.640122434165221</v>
      </c>
    </row>
    <row r="69" spans="1:6" ht="15.75" x14ac:dyDescent="0.25">
      <c r="A69" s="8" t="s">
        <v>48</v>
      </c>
      <c r="B69" s="10">
        <v>250</v>
      </c>
      <c r="C69" s="47">
        <v>21113.095151081248</v>
      </c>
      <c r="D69" s="14">
        <v>22530</v>
      </c>
      <c r="E69" s="22">
        <f t="shared" si="17"/>
        <v>1416.9048489187517</v>
      </c>
      <c r="F69" s="22">
        <f t="shared" si="18"/>
        <v>106.71102383984751</v>
      </c>
    </row>
    <row r="70" spans="1:6" ht="15.75" x14ac:dyDescent="0.25">
      <c r="A70" s="8" t="s">
        <v>49</v>
      </c>
      <c r="B70" s="10">
        <v>260</v>
      </c>
      <c r="C70" s="47">
        <v>4644.8809332378751</v>
      </c>
      <c r="D70" s="14">
        <v>4709</v>
      </c>
      <c r="E70" s="22">
        <f t="shared" si="17"/>
        <v>64.11906676212493</v>
      </c>
      <c r="F70" s="22">
        <f t="shared" si="18"/>
        <v>101.38042433560139</v>
      </c>
    </row>
    <row r="71" spans="1:6" ht="15.75" x14ac:dyDescent="0.25">
      <c r="A71" s="8" t="s">
        <v>50</v>
      </c>
      <c r="B71" s="10">
        <v>270</v>
      </c>
      <c r="C71" s="47">
        <v>2280</v>
      </c>
      <c r="D71" s="14">
        <v>3019</v>
      </c>
      <c r="E71" s="22">
        <f t="shared" si="17"/>
        <v>739</v>
      </c>
      <c r="F71" s="22">
        <f t="shared" si="18"/>
        <v>132.41228070175438</v>
      </c>
    </row>
    <row r="72" spans="1:6" ht="15.75" x14ac:dyDescent="0.25">
      <c r="A72" s="8" t="s">
        <v>51</v>
      </c>
      <c r="B72" s="10">
        <v>280</v>
      </c>
      <c r="C72" s="47">
        <v>2505</v>
      </c>
      <c r="D72" s="14">
        <v>3018</v>
      </c>
      <c r="E72" s="22">
        <f t="shared" si="17"/>
        <v>513</v>
      </c>
      <c r="F72" s="22">
        <f t="shared" si="18"/>
        <v>120.47904191616767</v>
      </c>
    </row>
    <row r="73" spans="1:6" ht="15" customHeight="1" x14ac:dyDescent="0.25">
      <c r="A73" s="77" t="s">
        <v>52</v>
      </c>
      <c r="B73" s="78">
        <v>290</v>
      </c>
      <c r="C73" s="63">
        <v>111644.05682837841</v>
      </c>
      <c r="D73" s="78">
        <f>SUM(D68:D72)</f>
        <v>97865</v>
      </c>
      <c r="E73" s="56">
        <f t="shared" si="17"/>
        <v>-13779.056828378409</v>
      </c>
      <c r="F73" s="56">
        <f t="shared" si="18"/>
        <v>87.658047172578236</v>
      </c>
    </row>
    <row r="74" spans="1:6" ht="10.5" customHeight="1" x14ac:dyDescent="0.25">
      <c r="A74" s="77"/>
      <c r="B74" s="78"/>
      <c r="C74" s="64"/>
      <c r="D74" s="78"/>
      <c r="E74" s="57"/>
      <c r="F74" s="57"/>
    </row>
    <row r="75" spans="1:6" ht="15" hidden="1" customHeight="1" x14ac:dyDescent="0.25">
      <c r="A75" s="77"/>
      <c r="B75" s="78"/>
      <c r="C75" s="45"/>
      <c r="D75" s="78"/>
      <c r="E75" s="21">
        <f t="shared" si="17"/>
        <v>0</v>
      </c>
      <c r="F75" s="42" t="e">
        <f t="shared" ref="F75" si="19">D75/C75*100-100</f>
        <v>#DIV/0!</v>
      </c>
    </row>
    <row r="76" spans="1:6" ht="15.75" x14ac:dyDescent="0.25">
      <c r="A76" s="73"/>
      <c r="B76" s="74"/>
      <c r="C76" s="74"/>
      <c r="D76" s="74"/>
      <c r="E76" s="74"/>
      <c r="F76" s="74"/>
    </row>
    <row r="77" spans="1:6" ht="15.75" x14ac:dyDescent="0.25">
      <c r="A77" s="66" t="s">
        <v>53</v>
      </c>
      <c r="B77" s="67"/>
      <c r="C77" s="67"/>
      <c r="D77" s="67"/>
      <c r="E77" s="67"/>
      <c r="F77" s="67"/>
    </row>
    <row r="78" spans="1:6" ht="40.5" customHeight="1" x14ac:dyDescent="0.25">
      <c r="A78" s="7" t="s">
        <v>54</v>
      </c>
      <c r="B78" s="9">
        <v>300</v>
      </c>
      <c r="C78" s="50">
        <v>3057.5</v>
      </c>
      <c r="D78" s="29">
        <f>D79+D80+D82</f>
        <v>7689</v>
      </c>
      <c r="E78" s="29">
        <f>D78-C78</f>
        <v>4631.5</v>
      </c>
      <c r="F78" s="21">
        <f t="shared" ref="F78:F87" si="20">D78/C78*100</f>
        <v>251.47996729354048</v>
      </c>
    </row>
    <row r="79" spans="1:6" ht="15.75" x14ac:dyDescent="0.25">
      <c r="A79" s="8" t="s">
        <v>55</v>
      </c>
      <c r="B79" s="10">
        <v>301</v>
      </c>
      <c r="C79" s="47"/>
      <c r="D79" s="28"/>
      <c r="E79" s="30"/>
      <c r="F79" s="22"/>
    </row>
    <row r="80" spans="1:6" ht="31.5" x14ac:dyDescent="0.25">
      <c r="A80" s="8" t="s">
        <v>56</v>
      </c>
      <c r="B80" s="10">
        <v>302</v>
      </c>
      <c r="C80" s="47">
        <v>1887</v>
      </c>
      <c r="D80" s="23">
        <v>6391</v>
      </c>
      <c r="E80" s="28">
        <f t="shared" ref="E80:E87" si="21">D80-C80</f>
        <v>4504</v>
      </c>
      <c r="F80" s="22">
        <f t="shared" si="20"/>
        <v>338.6857445680975</v>
      </c>
    </row>
    <row r="81" spans="1:6" ht="35.25" customHeight="1" x14ac:dyDescent="0.25">
      <c r="A81" s="8" t="s">
        <v>57</v>
      </c>
      <c r="B81" s="10">
        <v>303</v>
      </c>
      <c r="C81" s="47">
        <v>0</v>
      </c>
      <c r="D81" s="28"/>
      <c r="E81" s="28"/>
      <c r="F81" s="30"/>
    </row>
    <row r="82" spans="1:6" ht="22.5" customHeight="1" x14ac:dyDescent="0.25">
      <c r="A82" s="8" t="s">
        <v>85</v>
      </c>
      <c r="B82" s="10">
        <v>304</v>
      </c>
      <c r="C82" s="47">
        <v>1170.5</v>
      </c>
      <c r="D82" s="22">
        <f>D83+D84</f>
        <v>1298</v>
      </c>
      <c r="E82" s="22">
        <f t="shared" si="21"/>
        <v>127.5</v>
      </c>
      <c r="F82" s="22">
        <f t="shared" si="20"/>
        <v>110.89278086287911</v>
      </c>
    </row>
    <row r="83" spans="1:6" ht="32.25" customHeight="1" x14ac:dyDescent="0.25">
      <c r="A83" s="8" t="s">
        <v>58</v>
      </c>
      <c r="B83" s="10" t="s">
        <v>59</v>
      </c>
      <c r="C83" s="47"/>
      <c r="D83" s="8"/>
      <c r="E83" s="22"/>
      <c r="F83" s="30"/>
    </row>
    <row r="84" spans="1:6" ht="15.75" x14ac:dyDescent="0.25">
      <c r="A84" s="13" t="s">
        <v>102</v>
      </c>
      <c r="B84" s="10" t="s">
        <v>61</v>
      </c>
      <c r="C84" s="47">
        <v>1170.5</v>
      </c>
      <c r="D84" s="22">
        <f>SUM(D85:D87)</f>
        <v>1298</v>
      </c>
      <c r="E84" s="22">
        <f t="shared" si="21"/>
        <v>127.5</v>
      </c>
      <c r="F84" s="22">
        <f t="shared" si="20"/>
        <v>110.89278086287911</v>
      </c>
    </row>
    <row r="85" spans="1:6" ht="15.75" x14ac:dyDescent="0.25">
      <c r="A85" s="13" t="s">
        <v>103</v>
      </c>
      <c r="B85" s="14"/>
      <c r="C85" s="47">
        <v>938</v>
      </c>
      <c r="D85" s="22">
        <v>861</v>
      </c>
      <c r="E85" s="22">
        <f t="shared" si="21"/>
        <v>-77</v>
      </c>
      <c r="F85" s="22">
        <f t="shared" si="20"/>
        <v>91.791044776119406</v>
      </c>
    </row>
    <row r="86" spans="1:6" ht="15.75" x14ac:dyDescent="0.25">
      <c r="A86" s="13" t="s">
        <v>104</v>
      </c>
      <c r="B86" s="14"/>
      <c r="C86" s="47">
        <v>105</v>
      </c>
      <c r="D86" s="22">
        <v>119</v>
      </c>
      <c r="E86" s="22">
        <f t="shared" si="21"/>
        <v>14</v>
      </c>
      <c r="F86" s="22">
        <f t="shared" si="20"/>
        <v>113.33333333333333</v>
      </c>
    </row>
    <row r="87" spans="1:6" ht="15.75" x14ac:dyDescent="0.25">
      <c r="A87" s="13" t="s">
        <v>105</v>
      </c>
      <c r="B87" s="14"/>
      <c r="C87" s="47">
        <v>127.5</v>
      </c>
      <c r="D87" s="22">
        <v>318</v>
      </c>
      <c r="E87" s="22">
        <f t="shared" si="21"/>
        <v>190.5</v>
      </c>
      <c r="F87" s="22">
        <f t="shared" si="20"/>
        <v>249.41176470588235</v>
      </c>
    </row>
    <row r="88" spans="1:6" ht="19.5" customHeight="1" x14ac:dyDescent="0.25">
      <c r="A88" s="7" t="s">
        <v>62</v>
      </c>
      <c r="B88" s="9">
        <v>310</v>
      </c>
      <c r="C88" s="47">
        <v>0</v>
      </c>
      <c r="D88" s="8"/>
      <c r="E88" s="8"/>
      <c r="F88" s="8"/>
    </row>
    <row r="89" spans="1:6" ht="37.5" customHeight="1" x14ac:dyDescent="0.25">
      <c r="A89" s="8" t="s">
        <v>84</v>
      </c>
      <c r="B89" s="10"/>
      <c r="C89" s="47">
        <v>0</v>
      </c>
      <c r="D89" s="8"/>
      <c r="E89" s="8"/>
      <c r="F89" s="8"/>
    </row>
    <row r="90" spans="1:6" ht="15.75" x14ac:dyDescent="0.25">
      <c r="A90" s="8" t="s">
        <v>63</v>
      </c>
      <c r="B90" s="10">
        <v>312</v>
      </c>
      <c r="C90" s="47">
        <v>0</v>
      </c>
      <c r="D90" s="8"/>
      <c r="E90" s="8"/>
      <c r="F90" s="8"/>
    </row>
    <row r="91" spans="1:6" ht="15.75" x14ac:dyDescent="0.25">
      <c r="A91" s="8" t="s">
        <v>64</v>
      </c>
      <c r="B91" s="10">
        <v>313</v>
      </c>
      <c r="C91" s="47">
        <v>0</v>
      </c>
      <c r="D91" s="8"/>
      <c r="E91" s="8"/>
      <c r="F91" s="8"/>
    </row>
    <row r="92" spans="1:6" ht="21" customHeight="1" x14ac:dyDescent="0.25">
      <c r="A92" s="7" t="s">
        <v>65</v>
      </c>
      <c r="B92" s="9">
        <v>320</v>
      </c>
      <c r="C92" s="47">
        <v>4644.8809332378751</v>
      </c>
      <c r="D92" s="21">
        <f>D93+D95</f>
        <v>4709</v>
      </c>
      <c r="E92" s="22">
        <f t="shared" ref="E92:E93" si="22">D92-C92</f>
        <v>64.11906676212493</v>
      </c>
      <c r="F92" s="22">
        <f t="shared" ref="F92:F93" si="23">D92/C92*100</f>
        <v>101.38042433560139</v>
      </c>
    </row>
    <row r="93" spans="1:6" ht="15" customHeight="1" x14ac:dyDescent="0.25">
      <c r="A93" s="60" t="s">
        <v>66</v>
      </c>
      <c r="B93" s="62">
        <v>321</v>
      </c>
      <c r="C93" s="63">
        <v>4644.8809332378751</v>
      </c>
      <c r="D93" s="58">
        <f>D70</f>
        <v>4709</v>
      </c>
      <c r="E93" s="58">
        <f t="shared" si="22"/>
        <v>64.11906676212493</v>
      </c>
      <c r="F93" s="58">
        <f t="shared" si="23"/>
        <v>101.38042433560139</v>
      </c>
    </row>
    <row r="94" spans="1:6" ht="19.5" customHeight="1" x14ac:dyDescent="0.25">
      <c r="A94" s="61"/>
      <c r="B94" s="62"/>
      <c r="C94" s="65"/>
      <c r="D94" s="59"/>
      <c r="E94" s="59"/>
      <c r="F94" s="59"/>
    </row>
    <row r="95" spans="1:6" ht="15.75" x14ac:dyDescent="0.25">
      <c r="A95" s="8" t="s">
        <v>60</v>
      </c>
      <c r="B95" s="10">
        <v>322</v>
      </c>
      <c r="C95" s="47">
        <v>0</v>
      </c>
      <c r="D95" s="8"/>
      <c r="E95" s="8"/>
      <c r="F95" s="8"/>
    </row>
    <row r="96" spans="1:6" ht="24" customHeight="1" x14ac:dyDescent="0.25">
      <c r="A96" s="8" t="s">
        <v>67</v>
      </c>
      <c r="B96" s="10">
        <v>330</v>
      </c>
      <c r="C96" s="47">
        <v>0</v>
      </c>
      <c r="D96" s="8"/>
      <c r="E96" s="8"/>
      <c r="F96" s="8"/>
    </row>
    <row r="97" spans="1:6" ht="15.75" x14ac:dyDescent="0.25">
      <c r="A97" s="8" t="s">
        <v>68</v>
      </c>
      <c r="B97" s="10">
        <v>331</v>
      </c>
      <c r="C97" s="24"/>
      <c r="D97" s="8"/>
      <c r="E97" s="8"/>
      <c r="F97" s="8"/>
    </row>
    <row r="98" spans="1:6" ht="15.75" x14ac:dyDescent="0.25">
      <c r="A98" s="8" t="s">
        <v>69</v>
      </c>
      <c r="B98" s="10">
        <v>332</v>
      </c>
      <c r="C98" s="24"/>
      <c r="D98" s="8"/>
      <c r="E98" s="8"/>
      <c r="F98" s="8"/>
    </row>
    <row r="99" spans="1:6" ht="15.75" x14ac:dyDescent="0.25">
      <c r="A99" s="15"/>
      <c r="B99" s="14"/>
      <c r="C99" s="53"/>
      <c r="D99" s="13"/>
      <c r="E99" s="13"/>
      <c r="F99" s="13"/>
    </row>
    <row r="100" spans="1:6" ht="15.75" x14ac:dyDescent="0.25">
      <c r="A100" s="15"/>
      <c r="B100" s="14"/>
      <c r="C100" s="53"/>
      <c r="D100" s="13"/>
      <c r="E100" s="13"/>
      <c r="F100" s="13"/>
    </row>
    <row r="101" spans="1:6" ht="15.75" x14ac:dyDescent="0.25">
      <c r="A101" s="15"/>
      <c r="B101" s="14"/>
      <c r="C101" s="53"/>
      <c r="D101" s="13"/>
      <c r="E101" s="13"/>
      <c r="F101" s="13"/>
    </row>
    <row r="102" spans="1:6" ht="15.75" x14ac:dyDescent="0.25">
      <c r="A102" s="81"/>
      <c r="B102" s="82"/>
      <c r="C102" s="82"/>
      <c r="D102" s="82"/>
      <c r="E102" s="82"/>
      <c r="F102" s="82"/>
    </row>
    <row r="103" spans="1:6" ht="15.75" x14ac:dyDescent="0.25">
      <c r="A103" s="66" t="s">
        <v>70</v>
      </c>
      <c r="B103" s="67"/>
      <c r="C103" s="67"/>
      <c r="D103" s="67"/>
      <c r="E103" s="67"/>
      <c r="F103" s="67"/>
    </row>
    <row r="104" spans="1:6" ht="15.75" x14ac:dyDescent="0.25">
      <c r="A104" s="8" t="s">
        <v>71</v>
      </c>
      <c r="B104" s="10">
        <v>340</v>
      </c>
      <c r="C104" s="47">
        <v>0</v>
      </c>
      <c r="D104" s="8"/>
      <c r="E104" s="7"/>
      <c r="F104" s="7"/>
    </row>
    <row r="105" spans="1:6" ht="15.75" x14ac:dyDescent="0.25">
      <c r="A105" s="8" t="s">
        <v>72</v>
      </c>
      <c r="B105" s="10">
        <v>341</v>
      </c>
      <c r="C105" s="47">
        <v>0</v>
      </c>
      <c r="D105" s="8"/>
      <c r="E105" s="8"/>
      <c r="F105" s="8"/>
    </row>
    <row r="106" spans="1:6" ht="36.75" customHeight="1" x14ac:dyDescent="0.25">
      <c r="A106" s="8" t="s">
        <v>73</v>
      </c>
      <c r="B106" s="10">
        <v>350</v>
      </c>
      <c r="C106" s="47">
        <v>21000</v>
      </c>
      <c r="D106" s="28">
        <f>8557+4464-2</f>
        <v>13019</v>
      </c>
      <c r="E106" s="28">
        <f t="shared" ref="E106" si="24">D106-C106</f>
        <v>-7981</v>
      </c>
      <c r="F106" s="30">
        <f>D106/C106*100</f>
        <v>61.995238095238093</v>
      </c>
    </row>
    <row r="107" spans="1:6" ht="15" customHeight="1" x14ac:dyDescent="0.25">
      <c r="A107" s="68" t="s">
        <v>72</v>
      </c>
      <c r="B107" s="62">
        <v>351</v>
      </c>
      <c r="C107" s="63">
        <v>0</v>
      </c>
      <c r="D107" s="62">
        <v>0</v>
      </c>
      <c r="E107" s="68"/>
      <c r="F107" s="68"/>
    </row>
    <row r="108" spans="1:6" ht="9" customHeight="1" x14ac:dyDescent="0.25">
      <c r="A108" s="68"/>
      <c r="B108" s="62"/>
      <c r="C108" s="65"/>
      <c r="D108" s="62"/>
      <c r="E108" s="68"/>
      <c r="F108" s="68"/>
    </row>
    <row r="109" spans="1:6" ht="24.75" customHeight="1" x14ac:dyDescent="0.25">
      <c r="A109" s="8" t="s">
        <v>74</v>
      </c>
      <c r="B109" s="10">
        <v>360</v>
      </c>
      <c r="C109" s="47">
        <v>0</v>
      </c>
      <c r="D109" s="28">
        <v>2</v>
      </c>
      <c r="E109" s="8"/>
      <c r="F109" s="8"/>
    </row>
    <row r="110" spans="1:6" ht="15.75" x14ac:dyDescent="0.25">
      <c r="A110" s="8" t="s">
        <v>72</v>
      </c>
      <c r="B110" s="10">
        <v>361</v>
      </c>
      <c r="C110" s="47">
        <v>0</v>
      </c>
      <c r="D110" s="28"/>
      <c r="E110" s="8"/>
      <c r="F110" s="8"/>
    </row>
    <row r="111" spans="1:6" ht="25.5" customHeight="1" x14ac:dyDescent="0.25">
      <c r="A111" s="8" t="s">
        <v>75</v>
      </c>
      <c r="B111" s="10">
        <v>370</v>
      </c>
      <c r="C111" s="47">
        <v>0</v>
      </c>
      <c r="D111" s="28"/>
      <c r="E111" s="8"/>
      <c r="F111" s="8"/>
    </row>
    <row r="112" spans="1:6" ht="15.75" x14ac:dyDescent="0.25">
      <c r="A112" s="8" t="s">
        <v>72</v>
      </c>
      <c r="B112" s="10">
        <v>371</v>
      </c>
      <c r="C112" s="47">
        <v>0</v>
      </c>
      <c r="D112" s="28"/>
      <c r="E112" s="8"/>
      <c r="F112" s="8"/>
    </row>
    <row r="113" spans="1:6" ht="46.5" customHeight="1" x14ac:dyDescent="0.25">
      <c r="A113" s="8" t="s">
        <v>76</v>
      </c>
      <c r="B113" s="10">
        <v>380</v>
      </c>
      <c r="C113" s="47">
        <v>400</v>
      </c>
      <c r="D113" s="23">
        <v>154</v>
      </c>
      <c r="E113" s="28">
        <f t="shared" ref="E113" si="25">D113-C113</f>
        <v>-246</v>
      </c>
      <c r="F113" s="22">
        <f>D113/C113*100</f>
        <v>38.5</v>
      </c>
    </row>
    <row r="114" spans="1:6" ht="15.75" x14ac:dyDescent="0.25">
      <c r="A114" s="8" t="s">
        <v>72</v>
      </c>
      <c r="B114" s="10">
        <v>381</v>
      </c>
      <c r="C114" s="47">
        <v>0</v>
      </c>
      <c r="D114" s="28"/>
      <c r="E114" s="8"/>
      <c r="F114" s="8"/>
    </row>
    <row r="115" spans="1:6" ht="27" customHeight="1" x14ac:dyDescent="0.25">
      <c r="A115" s="8" t="s">
        <v>77</v>
      </c>
      <c r="B115" s="10">
        <v>390</v>
      </c>
      <c r="C115" s="47">
        <v>21400</v>
      </c>
      <c r="D115" s="29">
        <f>D106+D109+D113</f>
        <v>13175</v>
      </c>
      <c r="E115" s="29">
        <f t="shared" ref="E115" si="26">D115-C115</f>
        <v>-8225</v>
      </c>
      <c r="F115" s="31">
        <f>D115/C115*100</f>
        <v>61.565420560747661</v>
      </c>
    </row>
    <row r="116" spans="1:6" ht="31.5" x14ac:dyDescent="0.25">
      <c r="A116" s="8" t="s">
        <v>78</v>
      </c>
      <c r="B116" s="10">
        <v>391</v>
      </c>
      <c r="C116" s="47">
        <v>0</v>
      </c>
      <c r="D116" s="8"/>
      <c r="E116" s="8"/>
      <c r="F116" s="8"/>
    </row>
    <row r="117" spans="1:6" ht="15.75" x14ac:dyDescent="0.25">
      <c r="A117" s="73"/>
      <c r="B117" s="74"/>
      <c r="C117" s="74"/>
      <c r="D117" s="74"/>
      <c r="E117" s="74"/>
      <c r="F117" s="74"/>
    </row>
    <row r="118" spans="1:6" ht="15.75" x14ac:dyDescent="0.25">
      <c r="A118" s="83" t="s">
        <v>79</v>
      </c>
      <c r="B118" s="84"/>
      <c r="C118" s="84"/>
      <c r="D118" s="84"/>
      <c r="E118" s="84"/>
      <c r="F118" s="84"/>
    </row>
    <row r="119" spans="1:6" ht="15" customHeight="1" x14ac:dyDescent="0.25">
      <c r="A119" s="68" t="s">
        <v>80</v>
      </c>
      <c r="B119" s="62">
        <v>400</v>
      </c>
      <c r="C119" s="88">
        <v>306</v>
      </c>
      <c r="D119" s="90">
        <v>246</v>
      </c>
      <c r="E119" s="92">
        <f t="shared" ref="E119:E121" si="27">D119-C119</f>
        <v>-60</v>
      </c>
      <c r="F119" s="86">
        <f t="shared" ref="F119:F121" si="28">D119/C119*100</f>
        <v>80.392156862745097</v>
      </c>
    </row>
    <row r="120" spans="1:6" ht="15.75" customHeight="1" x14ac:dyDescent="0.25">
      <c r="A120" s="68"/>
      <c r="B120" s="62"/>
      <c r="C120" s="89"/>
      <c r="D120" s="91"/>
      <c r="E120" s="93"/>
      <c r="F120" s="87"/>
    </row>
    <row r="121" spans="1:6" ht="15.75" x14ac:dyDescent="0.25">
      <c r="A121" s="8" t="s">
        <v>81</v>
      </c>
      <c r="B121" s="10">
        <v>410</v>
      </c>
      <c r="C121" s="39">
        <v>82076</v>
      </c>
      <c r="D121" s="38">
        <v>80347</v>
      </c>
      <c r="E121" s="40">
        <f t="shared" si="27"/>
        <v>-1729</v>
      </c>
      <c r="F121" s="31">
        <f t="shared" si="28"/>
        <v>97.893415858472636</v>
      </c>
    </row>
    <row r="122" spans="1:6" ht="15" customHeight="1" x14ac:dyDescent="0.25">
      <c r="A122" s="68" t="s">
        <v>82</v>
      </c>
      <c r="B122" s="62">
        <v>420</v>
      </c>
      <c r="C122" s="68"/>
      <c r="D122" s="62">
        <v>0</v>
      </c>
      <c r="E122" s="68"/>
      <c r="F122" s="68"/>
    </row>
    <row r="123" spans="1:6" ht="15.75" customHeight="1" x14ac:dyDescent="0.25">
      <c r="A123" s="68"/>
      <c r="B123" s="62"/>
      <c r="C123" s="68"/>
      <c r="D123" s="62"/>
      <c r="E123" s="68"/>
      <c r="F123" s="68"/>
    </row>
    <row r="124" spans="1:6" ht="15.75" x14ac:dyDescent="0.25">
      <c r="A124" s="8" t="s">
        <v>83</v>
      </c>
      <c r="B124" s="10">
        <v>430</v>
      </c>
      <c r="C124" s="13"/>
      <c r="D124" s="38">
        <v>0</v>
      </c>
      <c r="E124" s="8"/>
      <c r="F124" s="8"/>
    </row>
    <row r="126" spans="1:6" ht="15.75" x14ac:dyDescent="0.25">
      <c r="A126" s="2" t="s">
        <v>86</v>
      </c>
      <c r="B126" s="11"/>
      <c r="C126" s="11"/>
      <c r="D126" s="17"/>
      <c r="E126" s="80" t="s">
        <v>108</v>
      </c>
      <c r="F126" s="80"/>
    </row>
    <row r="127" spans="1:6" x14ac:dyDescent="0.25">
      <c r="B127" s="69" t="s">
        <v>88</v>
      </c>
      <c r="C127" s="69"/>
      <c r="E127" s="69" t="s">
        <v>87</v>
      </c>
      <c r="F127" s="69"/>
    </row>
    <row r="128" spans="1:6" ht="15.75" x14ac:dyDescent="0.25">
      <c r="A128" s="2"/>
      <c r="B128" s="3"/>
      <c r="C128" s="3"/>
    </row>
    <row r="129" spans="1:9" ht="15.75" x14ac:dyDescent="0.25">
      <c r="A129" s="4"/>
      <c r="B129" s="3"/>
      <c r="C129" s="3"/>
      <c r="E129" s="18" t="s">
        <v>97</v>
      </c>
      <c r="F129" s="19"/>
    </row>
    <row r="130" spans="1:9" x14ac:dyDescent="0.25">
      <c r="E130" s="19" t="s">
        <v>98</v>
      </c>
      <c r="F130" s="19"/>
    </row>
    <row r="131" spans="1:9" x14ac:dyDescent="0.25">
      <c r="E131" s="19" t="s">
        <v>99</v>
      </c>
      <c r="F131" s="19"/>
    </row>
    <row r="132" spans="1:9" x14ac:dyDescent="0.25">
      <c r="E132" s="20"/>
      <c r="F132" s="20" t="s">
        <v>127</v>
      </c>
    </row>
    <row r="133" spans="1:9" x14ac:dyDescent="0.25">
      <c r="E133" s="19"/>
      <c r="F133" s="19"/>
    </row>
    <row r="134" spans="1:9" x14ac:dyDescent="0.25">
      <c r="E134" s="19"/>
      <c r="F134" s="19"/>
    </row>
    <row r="135" spans="1:9" ht="15.75" x14ac:dyDescent="0.25">
      <c r="E135" s="18" t="s">
        <v>97</v>
      </c>
      <c r="F135" s="19"/>
    </row>
    <row r="136" spans="1:9" x14ac:dyDescent="0.25">
      <c r="E136" s="19" t="s">
        <v>100</v>
      </c>
      <c r="F136" s="19"/>
      <c r="I136" t="s">
        <v>125</v>
      </c>
    </row>
    <row r="137" spans="1:9" x14ac:dyDescent="0.25">
      <c r="E137" s="19" t="s">
        <v>101</v>
      </c>
      <c r="F137" s="19"/>
    </row>
    <row r="138" spans="1:9" x14ac:dyDescent="0.25">
      <c r="E138" s="20"/>
      <c r="F138" s="20" t="s">
        <v>109</v>
      </c>
    </row>
  </sheetData>
  <mergeCells count="60">
    <mergeCell ref="F122:F123"/>
    <mergeCell ref="A117:F117"/>
    <mergeCell ref="A118:F118"/>
    <mergeCell ref="A119:A120"/>
    <mergeCell ref="F119:F120"/>
    <mergeCell ref="A122:A123"/>
    <mergeCell ref="B119:B120"/>
    <mergeCell ref="C119:C120"/>
    <mergeCell ref="D119:D120"/>
    <mergeCell ref="E119:E120"/>
    <mergeCell ref="B122:B123"/>
    <mergeCell ref="C122:C123"/>
    <mergeCell ref="D122:D123"/>
    <mergeCell ref="E122:E123"/>
    <mergeCell ref="A21:F21"/>
    <mergeCell ref="A49:A51"/>
    <mergeCell ref="A16:E16"/>
    <mergeCell ref="B49:B51"/>
    <mergeCell ref="D49:D51"/>
    <mergeCell ref="E49:E51"/>
    <mergeCell ref="C49:C50"/>
    <mergeCell ref="B127:C127"/>
    <mergeCell ref="E127:F127"/>
    <mergeCell ref="E1:F1"/>
    <mergeCell ref="E2:G2"/>
    <mergeCell ref="E3:G3"/>
    <mergeCell ref="A77:F77"/>
    <mergeCell ref="A66:F66"/>
    <mergeCell ref="A67:F67"/>
    <mergeCell ref="A73:A75"/>
    <mergeCell ref="B73:B75"/>
    <mergeCell ref="D73:D75"/>
    <mergeCell ref="A76:F76"/>
    <mergeCell ref="A13:F13"/>
    <mergeCell ref="F49:F51"/>
    <mergeCell ref="E126:F126"/>
    <mergeCell ref="A102:F102"/>
    <mergeCell ref="A103:F103"/>
    <mergeCell ref="A107:A108"/>
    <mergeCell ref="B107:B108"/>
    <mergeCell ref="D107:D108"/>
    <mergeCell ref="E107:E108"/>
    <mergeCell ref="F107:F108"/>
    <mergeCell ref="C107:C108"/>
    <mergeCell ref="E73:E74"/>
    <mergeCell ref="F73:F74"/>
    <mergeCell ref="F93:F94"/>
    <mergeCell ref="A93:A94"/>
    <mergeCell ref="B93:B94"/>
    <mergeCell ref="D93:D94"/>
    <mergeCell ref="E93:E94"/>
    <mergeCell ref="C73:C74"/>
    <mergeCell ref="C93:C94"/>
    <mergeCell ref="B10:D10"/>
    <mergeCell ref="B11:C11"/>
    <mergeCell ref="B5:D5"/>
    <mergeCell ref="B6:D6"/>
    <mergeCell ref="B7:D7"/>
    <mergeCell ref="B8:D8"/>
    <mergeCell ref="B9:D9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81" orientation="landscape" r:id="rId1"/>
  <rowBreaks count="3" manualBreakCount="3">
    <brk id="26" max="6" man="1"/>
    <brk id="65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Тарасенко</cp:lastModifiedBy>
  <cp:lastPrinted>2023-08-15T05:23:42Z</cp:lastPrinted>
  <dcterms:created xsi:type="dcterms:W3CDTF">2020-08-20T07:51:17Z</dcterms:created>
  <dcterms:modified xsi:type="dcterms:W3CDTF">2023-08-23T06:10:37Z</dcterms:modified>
</cp:coreProperties>
</file>